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840" activeTab="0"/>
  </bookViews>
  <sheets>
    <sheet name="Расчет" sheetId="1" r:id="rId1"/>
    <sheet name="Допустимая сила тока" sheetId="2" r:id="rId2"/>
  </sheets>
  <definedNames>
    <definedName name="УдСопрНихр">'Расчет'!#REF!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<sst xmlns="http://schemas.openxmlformats.org/spreadsheetml/2006/main" count="53" uniqueCount="51">
  <si>
    <r>
      <rPr>
        <b/>
        <sz val="11"/>
        <color indexed="8"/>
        <rFont val="Calibri"/>
        <family val="2"/>
      </rPr>
      <t>Dвн</t>
    </r>
    <r>
      <rPr>
        <sz val="11"/>
        <color theme="1"/>
        <rFont val="Calibri"/>
        <family val="2"/>
      </rPr>
      <t xml:space="preserve"> Диаметр внешний намотки спирали, (мм)</t>
    </r>
  </si>
  <si>
    <r>
      <rPr>
        <b/>
        <sz val="11"/>
        <color indexed="8"/>
        <rFont val="Calibri"/>
        <family val="2"/>
      </rPr>
      <t>dпр</t>
    </r>
    <r>
      <rPr>
        <sz val="11"/>
        <color theme="1"/>
        <rFont val="Calibri"/>
        <family val="2"/>
      </rPr>
      <t xml:space="preserve"> Диаметр провода, (мм)</t>
    </r>
  </si>
  <si>
    <r>
      <rPr>
        <b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 xml:space="preserve"> Напряжение нагревателя, (V)</t>
    </r>
  </si>
  <si>
    <r>
      <rPr>
        <b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Мощность нагревателя, (Вт)</t>
    </r>
  </si>
  <si>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Сопротивление спирали (холодной), R=U*U/P, (Ом)</t>
    </r>
  </si>
  <si>
    <r>
      <rPr>
        <b/>
        <sz val="11"/>
        <color indexed="8"/>
        <rFont val="Calibri"/>
        <family val="2"/>
      </rPr>
      <t>Dср</t>
    </r>
    <r>
      <rPr>
        <sz val="11"/>
        <color theme="1"/>
        <rFont val="Calibri"/>
        <family val="2"/>
      </rPr>
      <t xml:space="preserve"> Диаметр спирали средний, Dср=((Dвн-dпр)+Dвн)/2, (мм)</t>
    </r>
  </si>
  <si>
    <r>
      <rPr>
        <b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Количество витков, n=Lпр/Lвт, (шт)</t>
    </r>
  </si>
  <si>
    <r>
      <rPr>
        <b/>
        <sz val="11"/>
        <color indexed="8"/>
        <rFont val="Calibri"/>
        <family val="2"/>
      </rPr>
      <t>Lсж</t>
    </r>
    <r>
      <rPr>
        <sz val="11"/>
        <color theme="1"/>
        <rFont val="Calibri"/>
        <family val="2"/>
      </rPr>
      <t xml:space="preserve"> Длина спирали сжатой, Lсж=dпр*n, (мм)</t>
    </r>
  </si>
  <si>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Сечение провода, S=ПИ/4*dпр*dпр, (mm2)</t>
    </r>
  </si>
  <si>
    <r>
      <rPr>
        <b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 Сила тока, I=P/U, (А)</t>
    </r>
  </si>
  <si>
    <r>
      <rPr>
        <b/>
        <sz val="11"/>
        <color indexed="8"/>
        <rFont val="Calibri"/>
        <family val="2"/>
      </rPr>
      <t>Lпр</t>
    </r>
    <r>
      <rPr>
        <sz val="11"/>
        <color theme="1"/>
        <rFont val="Calibri"/>
        <family val="2"/>
      </rPr>
      <t xml:space="preserve"> Длина нихромовой проволоки, Lпр=R*S/1.1*1000, (мм)</t>
    </r>
  </si>
  <si>
    <t>Площадь поперечного сечения нихромовой проволоки, мм2</t>
  </si>
  <si>
    <t>Температура нагрева нихромовой проволоки, °C</t>
  </si>
  <si>
    <t>Максимальная допустимая сила тока, А</t>
  </si>
  <si>
    <t>Диаметр нихромовой проволоки, мм</t>
  </si>
  <si>
    <t>При закрытом расположении нагревателей (например, в камерных электропечах) необходимо уменьшить нагрузки в 1,2 - 1,5 раза (меньший коэффициент берется для более толстой проволоки, больший - для тонкой).</t>
  </si>
  <si>
    <t>Примечание:</t>
  </si>
  <si>
    <t>Допустимую силу тока можно увеличить в 1,1 - 1,5 раза;</t>
  </si>
  <si>
    <t>Допустимая сила тока, проходящего через нагреватель из нихромовой проволоки, соответствующая определенным температурам нагрева проволоки, подвешенной горизонтально в спокойном воздухе нормальной температуры</t>
  </si>
  <si>
    <r>
      <rPr>
        <b/>
        <sz val="11"/>
        <color indexed="8"/>
        <rFont val="Calibri"/>
        <family val="2"/>
      </rPr>
      <t>Lмв</t>
    </r>
    <r>
      <rPr>
        <sz val="11"/>
        <color theme="1"/>
        <rFont val="Calibri"/>
        <family val="2"/>
      </rPr>
      <t xml:space="preserve"> Расстояние между витками, Lмв=Lсп/Lсж*dпр-dпр, (мм)</t>
    </r>
  </si>
  <si>
    <t>Наименование параметров</t>
  </si>
  <si>
    <t>Ввод данных</t>
  </si>
  <si>
    <t>Результат</t>
  </si>
  <si>
    <t>Примечание</t>
  </si>
  <si>
    <t>Проверьте на вкладке "Допустимая сила тока"</t>
  </si>
  <si>
    <t>Рекомендуемые параметры</t>
  </si>
  <si>
    <t>Min</t>
  </si>
  <si>
    <t>Max</t>
  </si>
  <si>
    <t>Общее правило выбора диаметра проволоки можно сформулировать следующим образом: необходимо выбрать проволоку, у которой допустимая сила тока не меньше, чем расчетная сила тока, проходящего через нагреватель.</t>
  </si>
  <si>
    <t>Расчитывается на вкладке "Допустимая сила тока"</t>
  </si>
  <si>
    <t>Можно разделить 220 на кол-во последовательно соединенных элементов</t>
  </si>
  <si>
    <t>Параметр необходим для далнейшего расчета</t>
  </si>
  <si>
    <t>Dвн = (7÷10)·dпр для нихрома. Или на 0.2мм меньше внутреннего Ø трубки.</t>
  </si>
  <si>
    <r>
      <rPr>
        <b/>
        <sz val="11"/>
        <color indexed="8"/>
        <rFont val="Calibri"/>
        <family val="2"/>
      </rPr>
      <t>Dкв</t>
    </r>
    <r>
      <rPr>
        <sz val="11"/>
        <color theme="1"/>
        <rFont val="Calibri"/>
        <family val="2"/>
      </rPr>
      <t xml:space="preserve"> Внешний диаметр кварцевой труби, (мм)</t>
    </r>
  </si>
  <si>
    <r>
      <rPr>
        <b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Количество кварцевых трубок, (шт)</t>
    </r>
  </si>
  <si>
    <r>
      <rPr>
        <b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Ширина нагревателя, B=Dкв*N, (мм)</t>
    </r>
  </si>
  <si>
    <r>
      <rPr>
        <b/>
        <sz val="11"/>
        <color indexed="8"/>
        <rFont val="Calibri"/>
        <family val="2"/>
      </rPr>
      <t>Lкв</t>
    </r>
    <r>
      <rPr>
        <sz val="11"/>
        <color theme="1"/>
        <rFont val="Calibri"/>
        <family val="2"/>
      </rPr>
      <t xml:space="preserve"> Длина спирали в 1 кварцевой трубке, (мм)</t>
    </r>
  </si>
  <si>
    <t>20 - 35Вт/кв.см</t>
  </si>
  <si>
    <t>2,5 - 3Вт/кв.см или 3,5 - 4Вт/кв.см для ускоренного нагрева</t>
  </si>
  <si>
    <r>
      <rPr>
        <b/>
        <sz val="11"/>
        <color indexed="8"/>
        <rFont val="Calibri"/>
        <family val="2"/>
      </rPr>
      <t>Lсп</t>
    </r>
    <r>
      <rPr>
        <sz val="11"/>
        <color theme="1"/>
        <rFont val="Calibri"/>
        <family val="2"/>
      </rPr>
      <t xml:space="preserve"> Необходимая длина спирали, Lсп=Lкв*N, (мм)</t>
    </r>
  </si>
  <si>
    <t>Обычно спираль на несколько мм короче длины трубки</t>
  </si>
  <si>
    <t>Рекомендуемая мощность для нижнего нагревателя</t>
  </si>
  <si>
    <t>Рекомендуемая мощность для верхнего нагревателя</t>
  </si>
  <si>
    <t>Можно вручную добавить на длину соединений</t>
  </si>
  <si>
    <t>См. ниже</t>
  </si>
  <si>
    <t>Альтернативный расчет для проверки</t>
  </si>
  <si>
    <t>Расчет электронагревательных элементов из нихромовой проволоки Х20Н80 в кварцевых трубках.</t>
  </si>
  <si>
    <t>Не должна сильно отличаться от расчета ниже</t>
  </si>
  <si>
    <r>
      <rPr>
        <b/>
        <sz val="11"/>
        <color indexed="8"/>
        <rFont val="Calibri"/>
        <family val="2"/>
      </rPr>
      <t>Lвт</t>
    </r>
    <r>
      <rPr>
        <sz val="11"/>
        <color theme="1"/>
        <rFont val="Calibri"/>
        <family val="2"/>
      </rPr>
      <t xml:space="preserve"> Длина 1 витка, Lвт=Dср*ПИ, (мм)</t>
    </r>
  </si>
  <si>
    <t>Длина пружины, с учетом расстояния между витками</t>
  </si>
  <si>
    <t>Lмв = (1,5÷2)·dпр Параметр не должен быть меньше нуля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</si>
</sst>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0"/>
    <numFmt numFmtId="169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164" fontId="34" fillId="0" borderId="10" xfId="0" applyNumberFormat="1" applyFont="1" applyBorder="1" applyAlignment="1">
      <alignment/>
    </xf>
    <xf numFmtId="2" fontId="3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34" fillId="0" borderId="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2.8515625" style="0" customWidth="1"/>
    <col min="2" max="2" width="57.8515625" style="0" bestFit="1" customWidth="1"/>
    <col min="3" max="5" width="9.140625" style="0" customWidth="1"/>
    <col min="7" max="7" width="70.421875" style="0" customWidth="1"/>
  </cols>
  <sheetData>
    <row r="2" spans="2:7" ht="45" customHeight="1">
      <c r="B2" s="20" t="s">
        <v>46</v>
      </c>
      <c r="C2" s="20"/>
      <c r="D2" s="20"/>
      <c r="E2" s="20"/>
      <c r="F2" s="20"/>
      <c r="G2" s="20"/>
    </row>
    <row r="3" spans="2:7" ht="30" customHeight="1">
      <c r="B3" s="19" t="s">
        <v>20</v>
      </c>
      <c r="C3" s="18" t="s">
        <v>21</v>
      </c>
      <c r="D3" s="19" t="s">
        <v>22</v>
      </c>
      <c r="E3" s="18" t="s">
        <v>25</v>
      </c>
      <c r="F3" s="18"/>
      <c r="G3" s="19" t="s">
        <v>23</v>
      </c>
    </row>
    <row r="4" spans="2:7" ht="15" customHeight="1">
      <c r="B4" s="19"/>
      <c r="C4" s="18"/>
      <c r="D4" s="19"/>
      <c r="E4" s="14" t="s">
        <v>26</v>
      </c>
      <c r="F4" s="15" t="s">
        <v>27</v>
      </c>
      <c r="G4" s="19"/>
    </row>
    <row r="5" spans="2:7" ht="15">
      <c r="B5" s="1" t="s">
        <v>0</v>
      </c>
      <c r="C5" s="5">
        <v>5.8</v>
      </c>
      <c r="D5" s="1"/>
      <c r="E5" s="1">
        <f>7*C6</f>
        <v>3.15</v>
      </c>
      <c r="F5" s="1">
        <f>10*C6</f>
        <v>4.5</v>
      </c>
      <c r="G5" s="1" t="s">
        <v>32</v>
      </c>
    </row>
    <row r="6" spans="2:7" ht="15">
      <c r="B6" s="1" t="s">
        <v>1</v>
      </c>
      <c r="C6" s="5">
        <v>0.45</v>
      </c>
      <c r="D6" s="1"/>
      <c r="E6" s="1"/>
      <c r="F6" s="1"/>
      <c r="G6" s="1" t="s">
        <v>29</v>
      </c>
    </row>
    <row r="7" spans="2:7" ht="15">
      <c r="B7" s="1" t="s">
        <v>36</v>
      </c>
      <c r="C7" s="5">
        <v>56</v>
      </c>
      <c r="D7" s="1"/>
      <c r="E7" s="1"/>
      <c r="F7" s="1"/>
      <c r="G7" s="1" t="s">
        <v>40</v>
      </c>
    </row>
    <row r="8" spans="2:7" ht="15">
      <c r="B8" s="1" t="s">
        <v>33</v>
      </c>
      <c r="C8" s="5">
        <v>8</v>
      </c>
      <c r="D8" s="1"/>
      <c r="E8" s="1"/>
      <c r="F8" s="1"/>
      <c r="G8" s="1"/>
    </row>
    <row r="9" spans="2:7" ht="15">
      <c r="B9" s="1" t="s">
        <v>34</v>
      </c>
      <c r="C9" s="5">
        <v>7</v>
      </c>
      <c r="D9" s="1"/>
      <c r="E9" s="1"/>
      <c r="F9" s="1"/>
      <c r="G9" s="1"/>
    </row>
    <row r="10" spans="2:7" ht="15">
      <c r="B10" s="1" t="s">
        <v>35</v>
      </c>
      <c r="C10" s="6"/>
      <c r="D10" s="1">
        <f>C8*C9</f>
        <v>56</v>
      </c>
      <c r="E10" s="1"/>
      <c r="F10" s="1"/>
      <c r="G10" s="1"/>
    </row>
    <row r="11" spans="2:7" ht="15">
      <c r="B11" s="1" t="s">
        <v>39</v>
      </c>
      <c r="C11" s="5">
        <f>D11</f>
        <v>392</v>
      </c>
      <c r="D11" s="1">
        <f>C7*C9</f>
        <v>392</v>
      </c>
      <c r="E11" s="1"/>
      <c r="F11" s="1"/>
      <c r="G11" s="1" t="s">
        <v>43</v>
      </c>
    </row>
    <row r="12" spans="2:7" ht="15">
      <c r="B12" s="1" t="s">
        <v>2</v>
      </c>
      <c r="C12" s="5">
        <v>220</v>
      </c>
      <c r="D12" s="1"/>
      <c r="E12" s="1"/>
      <c r="F12" s="1"/>
      <c r="G12" s="1" t="s">
        <v>30</v>
      </c>
    </row>
    <row r="13" spans="2:7" ht="15">
      <c r="B13" s="1" t="s">
        <v>3</v>
      </c>
      <c r="C13" s="5">
        <v>800</v>
      </c>
      <c r="D13" s="1"/>
      <c r="E13" s="1"/>
      <c r="F13" s="1"/>
      <c r="G13" s="1" t="s">
        <v>44</v>
      </c>
    </row>
    <row r="14" spans="2:7" ht="15">
      <c r="B14" s="1" t="s">
        <v>41</v>
      </c>
      <c r="C14" s="6"/>
      <c r="D14" s="1"/>
      <c r="E14" s="4">
        <f>$C$7*$D$10/100*2.5</f>
        <v>78.4</v>
      </c>
      <c r="F14" s="4">
        <f>$C$7*$D$10/100*4</f>
        <v>125.44</v>
      </c>
      <c r="G14" s="1" t="s">
        <v>38</v>
      </c>
    </row>
    <row r="15" spans="2:7" ht="15">
      <c r="B15" s="1" t="s">
        <v>42</v>
      </c>
      <c r="C15" s="6"/>
      <c r="D15" s="1"/>
      <c r="E15" s="4">
        <f>$C$7*$D$10/100*20</f>
        <v>627.2</v>
      </c>
      <c r="F15" s="4">
        <f>$C$7*$D$10/100*35</f>
        <v>1097.6</v>
      </c>
      <c r="G15" s="1" t="s">
        <v>37</v>
      </c>
    </row>
    <row r="16" spans="2:7" ht="15">
      <c r="B16" s="1" t="s">
        <v>9</v>
      </c>
      <c r="C16" s="1"/>
      <c r="D16" s="8">
        <f>C13/C12</f>
        <v>3.6363636363636362</v>
      </c>
      <c r="E16" s="8"/>
      <c r="F16" s="1"/>
      <c r="G16" s="1" t="s">
        <v>24</v>
      </c>
    </row>
    <row r="17" spans="2:7" ht="15">
      <c r="B17" s="1" t="s">
        <v>4</v>
      </c>
      <c r="C17" s="1"/>
      <c r="D17" s="1">
        <f>C12*C12/C13</f>
        <v>60.5</v>
      </c>
      <c r="E17" s="1"/>
      <c r="F17" s="1"/>
      <c r="G17" s="1"/>
    </row>
    <row r="18" spans="2:7" ht="15">
      <c r="B18" s="1" t="s">
        <v>8</v>
      </c>
      <c r="C18" s="1"/>
      <c r="D18" s="2">
        <f>PI()/4*C6*C6</f>
        <v>0.1590431280879833</v>
      </c>
      <c r="E18" s="2"/>
      <c r="F18" s="1"/>
      <c r="G18" s="1" t="s">
        <v>31</v>
      </c>
    </row>
    <row r="19" spans="2:7" ht="15">
      <c r="B19" s="1" t="s">
        <v>10</v>
      </c>
      <c r="C19" s="1"/>
      <c r="D19" s="4">
        <f>D17*D18/1.1*1000</f>
        <v>8747.37204483908</v>
      </c>
      <c r="E19" s="4"/>
      <c r="F19" s="4"/>
      <c r="G19" s="1" t="s">
        <v>47</v>
      </c>
    </row>
    <row r="20" spans="2:7" ht="15">
      <c r="B20" s="1" t="s">
        <v>49</v>
      </c>
      <c r="C20" s="1"/>
      <c r="D20" s="4">
        <f>D23*SQRT(POWER((PI()*D21),2)+POWER((C6+D25),2))</f>
        <v>8756.151077433065</v>
      </c>
      <c r="E20" s="4"/>
      <c r="F20" s="4"/>
      <c r="G20" s="1" t="s">
        <v>45</v>
      </c>
    </row>
    <row r="21" spans="2:7" ht="15">
      <c r="B21" s="1" t="s">
        <v>5</v>
      </c>
      <c r="C21" s="1"/>
      <c r="D21" s="1">
        <f>((C5-C6)+C5)/2</f>
        <v>5.574999999999999</v>
      </c>
      <c r="E21" s="1"/>
      <c r="F21" s="1"/>
      <c r="G21" s="1" t="s">
        <v>31</v>
      </c>
    </row>
    <row r="22" spans="2:7" ht="15">
      <c r="B22" s="1" t="s">
        <v>48</v>
      </c>
      <c r="C22" s="1"/>
      <c r="D22" s="2">
        <f>PI()*D21</f>
        <v>17.514379043763093</v>
      </c>
      <c r="E22" s="2"/>
      <c r="F22" s="1"/>
      <c r="G22" s="1" t="s">
        <v>31</v>
      </c>
    </row>
    <row r="23" spans="2:7" ht="15">
      <c r="B23" s="1" t="s">
        <v>6</v>
      </c>
      <c r="C23" s="1"/>
      <c r="D23" s="4">
        <f>D19/D22</f>
        <v>499.43946188340817</v>
      </c>
      <c r="E23" s="4"/>
      <c r="F23" s="1"/>
      <c r="G23" s="1"/>
    </row>
    <row r="24" spans="2:7" ht="15">
      <c r="B24" s="1" t="s">
        <v>7</v>
      </c>
      <c r="C24" s="1"/>
      <c r="D24" s="3">
        <f>C6*D23</f>
        <v>224.74775784753368</v>
      </c>
      <c r="E24" s="3"/>
      <c r="F24" s="1"/>
      <c r="G24" s="1"/>
    </row>
    <row r="25" spans="2:7" ht="15">
      <c r="B25" s="1" t="s">
        <v>19</v>
      </c>
      <c r="C25" s="1"/>
      <c r="D25" s="7">
        <f>C11/D24*C6-C6</f>
        <v>0.3348799102132434</v>
      </c>
      <c r="E25" s="1">
        <f>1.5*C6</f>
        <v>0.675</v>
      </c>
      <c r="F25" s="1">
        <f>2*C6</f>
        <v>0.9</v>
      </c>
      <c r="G25" s="1" t="s">
        <v>50</v>
      </c>
    </row>
    <row r="26" spans="2:5" ht="15">
      <c r="B26" s="9"/>
      <c r="C26" s="9"/>
      <c r="D26" s="10"/>
      <c r="E26" s="10"/>
    </row>
  </sheetData>
  <sheetProtection/>
  <mergeCells count="6">
    <mergeCell ref="E3:F3"/>
    <mergeCell ref="D3:D4"/>
    <mergeCell ref="C3:C4"/>
    <mergeCell ref="B3:B4"/>
    <mergeCell ref="G3:G4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12.28125" style="0" customWidth="1"/>
    <col min="3" max="3" width="16.00390625" style="0" customWidth="1"/>
  </cols>
  <sheetData>
    <row r="2" spans="2:10" ht="90" customHeight="1">
      <c r="B2" s="21" t="s">
        <v>18</v>
      </c>
      <c r="C2" s="21"/>
      <c r="D2" s="21"/>
      <c r="E2" s="21"/>
      <c r="F2" s="21"/>
      <c r="G2" s="21"/>
      <c r="H2" s="21"/>
      <c r="I2" s="21"/>
      <c r="J2" s="21"/>
    </row>
    <row r="3" ht="15.75" thickBot="1"/>
    <row r="4" spans="2:10" ht="15">
      <c r="B4" s="29" t="s">
        <v>14</v>
      </c>
      <c r="C4" s="32" t="s">
        <v>11</v>
      </c>
      <c r="D4" s="26" t="s">
        <v>12</v>
      </c>
      <c r="E4" s="27"/>
      <c r="F4" s="27"/>
      <c r="G4" s="27"/>
      <c r="H4" s="27"/>
      <c r="I4" s="27"/>
      <c r="J4" s="28"/>
    </row>
    <row r="5" spans="2:10" ht="15">
      <c r="B5" s="30"/>
      <c r="C5" s="18"/>
      <c r="D5" s="16">
        <v>200</v>
      </c>
      <c r="E5" s="16">
        <v>400</v>
      </c>
      <c r="F5" s="16">
        <v>600</v>
      </c>
      <c r="G5" s="16">
        <v>700</v>
      </c>
      <c r="H5" s="16">
        <v>800</v>
      </c>
      <c r="I5" s="16">
        <v>900</v>
      </c>
      <c r="J5" s="17">
        <v>1000</v>
      </c>
    </row>
    <row r="6" spans="2:10" ht="45" customHeight="1" thickBot="1">
      <c r="B6" s="31"/>
      <c r="C6" s="33"/>
      <c r="D6" s="23" t="s">
        <v>13</v>
      </c>
      <c r="E6" s="24"/>
      <c r="F6" s="24"/>
      <c r="G6" s="24"/>
      <c r="H6" s="24"/>
      <c r="I6" s="24"/>
      <c r="J6" s="25"/>
    </row>
    <row r="7" spans="2:10" ht="15">
      <c r="B7" s="12">
        <v>5</v>
      </c>
      <c r="C7" s="12">
        <v>19.6</v>
      </c>
      <c r="D7" s="12">
        <v>52</v>
      </c>
      <c r="E7" s="12">
        <v>83</v>
      </c>
      <c r="F7" s="12">
        <v>105</v>
      </c>
      <c r="G7" s="12">
        <v>124</v>
      </c>
      <c r="H7" s="12">
        <v>146</v>
      </c>
      <c r="I7" s="12">
        <v>173</v>
      </c>
      <c r="J7" s="12">
        <v>206</v>
      </c>
    </row>
    <row r="8" spans="2:10" ht="15">
      <c r="B8" s="11">
        <v>4</v>
      </c>
      <c r="C8" s="11">
        <v>12.6</v>
      </c>
      <c r="D8" s="11">
        <v>37</v>
      </c>
      <c r="E8" s="11">
        <v>60</v>
      </c>
      <c r="F8" s="11">
        <v>80</v>
      </c>
      <c r="G8" s="11">
        <v>93</v>
      </c>
      <c r="H8" s="11">
        <v>110</v>
      </c>
      <c r="I8" s="11">
        <v>129</v>
      </c>
      <c r="J8" s="11">
        <v>151</v>
      </c>
    </row>
    <row r="9" spans="2:10" ht="15">
      <c r="B9" s="11">
        <v>3</v>
      </c>
      <c r="C9" s="11">
        <v>7.07</v>
      </c>
      <c r="D9" s="11">
        <v>22.3</v>
      </c>
      <c r="E9" s="11">
        <v>37.5</v>
      </c>
      <c r="F9" s="11">
        <v>54.5</v>
      </c>
      <c r="G9" s="11">
        <v>64</v>
      </c>
      <c r="H9" s="11">
        <v>77</v>
      </c>
      <c r="I9" s="11">
        <v>88</v>
      </c>
      <c r="J9" s="11">
        <v>102</v>
      </c>
    </row>
    <row r="10" spans="2:10" ht="15">
      <c r="B10" s="11">
        <v>2.5</v>
      </c>
      <c r="C10" s="11">
        <v>4.91</v>
      </c>
      <c r="D10" s="11">
        <v>16.6</v>
      </c>
      <c r="E10" s="11">
        <v>27.5</v>
      </c>
      <c r="F10" s="11">
        <v>40</v>
      </c>
      <c r="G10" s="11">
        <v>46.6</v>
      </c>
      <c r="H10" s="11">
        <v>57.5</v>
      </c>
      <c r="I10" s="11">
        <v>66.5</v>
      </c>
      <c r="J10" s="11">
        <v>73</v>
      </c>
    </row>
    <row r="11" spans="2:10" ht="15">
      <c r="B11" s="11">
        <v>2</v>
      </c>
      <c r="C11" s="11">
        <v>3.14</v>
      </c>
      <c r="D11" s="11">
        <v>11.7</v>
      </c>
      <c r="E11" s="11">
        <v>19.6</v>
      </c>
      <c r="F11" s="11">
        <v>28.7</v>
      </c>
      <c r="G11" s="11">
        <v>33.8</v>
      </c>
      <c r="H11" s="11">
        <v>39.5</v>
      </c>
      <c r="I11" s="11">
        <v>47</v>
      </c>
      <c r="J11" s="11">
        <v>51</v>
      </c>
    </row>
    <row r="12" spans="2:10" ht="15">
      <c r="B12" s="11">
        <v>1.8</v>
      </c>
      <c r="C12" s="11">
        <v>2.54</v>
      </c>
      <c r="D12" s="11">
        <v>10</v>
      </c>
      <c r="E12" s="11">
        <v>16.9</v>
      </c>
      <c r="F12" s="11">
        <v>24.9</v>
      </c>
      <c r="G12" s="11">
        <v>29</v>
      </c>
      <c r="H12" s="11">
        <v>33.1</v>
      </c>
      <c r="I12" s="11">
        <v>39</v>
      </c>
      <c r="J12" s="11">
        <v>43.2</v>
      </c>
    </row>
    <row r="13" spans="2:10" ht="15">
      <c r="B13" s="11">
        <v>1.6</v>
      </c>
      <c r="C13" s="11">
        <v>2.01</v>
      </c>
      <c r="D13" s="11">
        <v>8.6</v>
      </c>
      <c r="E13" s="11">
        <v>14.4</v>
      </c>
      <c r="F13" s="11">
        <v>21</v>
      </c>
      <c r="G13" s="11">
        <v>24.5</v>
      </c>
      <c r="H13" s="11">
        <v>28</v>
      </c>
      <c r="I13" s="11">
        <v>32.9</v>
      </c>
      <c r="J13" s="11">
        <v>36</v>
      </c>
    </row>
    <row r="14" spans="2:10" ht="15">
      <c r="B14" s="11">
        <v>1.5</v>
      </c>
      <c r="C14" s="11">
        <v>1.77</v>
      </c>
      <c r="D14" s="11">
        <v>7.9</v>
      </c>
      <c r="E14" s="11">
        <v>13.2</v>
      </c>
      <c r="F14" s="11">
        <v>19.2</v>
      </c>
      <c r="G14" s="11">
        <v>22.4</v>
      </c>
      <c r="H14" s="11">
        <v>25.7</v>
      </c>
      <c r="I14" s="11">
        <v>30</v>
      </c>
      <c r="J14" s="11">
        <v>33</v>
      </c>
    </row>
    <row r="15" spans="2:10" ht="15">
      <c r="B15" s="11">
        <v>1.4</v>
      </c>
      <c r="C15" s="11">
        <v>1.54</v>
      </c>
      <c r="D15" s="11">
        <v>7.25</v>
      </c>
      <c r="E15" s="11">
        <v>12</v>
      </c>
      <c r="F15" s="11">
        <v>17.4</v>
      </c>
      <c r="G15" s="11">
        <v>20</v>
      </c>
      <c r="H15" s="11">
        <v>23.3</v>
      </c>
      <c r="I15" s="11">
        <v>27</v>
      </c>
      <c r="J15" s="11">
        <v>30</v>
      </c>
    </row>
    <row r="16" spans="2:10" ht="15">
      <c r="B16" s="11">
        <v>1.3</v>
      </c>
      <c r="C16" s="11">
        <v>1.33</v>
      </c>
      <c r="D16" s="11">
        <v>6.6</v>
      </c>
      <c r="E16" s="11">
        <v>10.9</v>
      </c>
      <c r="F16" s="11">
        <v>15.6</v>
      </c>
      <c r="G16" s="11">
        <v>17.8</v>
      </c>
      <c r="H16" s="11">
        <v>21</v>
      </c>
      <c r="I16" s="11">
        <v>24.4</v>
      </c>
      <c r="J16" s="11">
        <v>27</v>
      </c>
    </row>
    <row r="17" spans="2:10" ht="15">
      <c r="B17" s="11">
        <v>1.2</v>
      </c>
      <c r="C17" s="11">
        <v>1.13</v>
      </c>
      <c r="D17" s="11">
        <v>6</v>
      </c>
      <c r="E17" s="11">
        <v>9.8</v>
      </c>
      <c r="F17" s="11">
        <v>14</v>
      </c>
      <c r="G17" s="11">
        <v>15.8</v>
      </c>
      <c r="H17" s="11">
        <v>18.7</v>
      </c>
      <c r="I17" s="11">
        <v>21.6</v>
      </c>
      <c r="J17" s="11">
        <v>24.3</v>
      </c>
    </row>
    <row r="18" spans="2:10" ht="15">
      <c r="B18" s="11">
        <v>1.1</v>
      </c>
      <c r="C18" s="11">
        <v>0.95</v>
      </c>
      <c r="D18" s="11">
        <v>5.4</v>
      </c>
      <c r="E18" s="11">
        <v>8.7</v>
      </c>
      <c r="F18" s="11">
        <v>12.4</v>
      </c>
      <c r="G18" s="11">
        <v>13.9</v>
      </c>
      <c r="H18" s="11">
        <v>16.5</v>
      </c>
      <c r="I18" s="11">
        <v>19.1</v>
      </c>
      <c r="J18" s="11">
        <v>21.5</v>
      </c>
    </row>
    <row r="19" spans="2:10" ht="15">
      <c r="B19" s="11">
        <v>1</v>
      </c>
      <c r="C19" s="11">
        <v>0.785</v>
      </c>
      <c r="D19" s="11">
        <v>4.85</v>
      </c>
      <c r="E19" s="11">
        <v>7.7</v>
      </c>
      <c r="F19" s="11">
        <v>10.8</v>
      </c>
      <c r="G19" s="11">
        <v>12.1</v>
      </c>
      <c r="H19" s="11">
        <v>14.3</v>
      </c>
      <c r="I19" s="11">
        <v>16.8</v>
      </c>
      <c r="J19" s="11">
        <v>19.2</v>
      </c>
    </row>
    <row r="20" spans="2:10" ht="15">
      <c r="B20" s="11">
        <v>0.9</v>
      </c>
      <c r="C20" s="11">
        <v>0.636</v>
      </c>
      <c r="D20" s="11">
        <v>4.25</v>
      </c>
      <c r="E20" s="11">
        <v>6.7</v>
      </c>
      <c r="F20" s="11">
        <v>9.35</v>
      </c>
      <c r="G20" s="11">
        <v>10.45</v>
      </c>
      <c r="H20" s="11">
        <v>12.3</v>
      </c>
      <c r="I20" s="11">
        <v>14.5</v>
      </c>
      <c r="J20" s="11">
        <v>16.5</v>
      </c>
    </row>
    <row r="21" spans="2:10" ht="15">
      <c r="B21" s="11">
        <v>0.8</v>
      </c>
      <c r="C21" s="11">
        <v>0.503</v>
      </c>
      <c r="D21" s="11">
        <v>3.7</v>
      </c>
      <c r="E21" s="11">
        <v>5.7</v>
      </c>
      <c r="F21" s="11">
        <v>8.15</v>
      </c>
      <c r="G21" s="11">
        <v>9.15</v>
      </c>
      <c r="H21" s="11">
        <v>10.8</v>
      </c>
      <c r="I21" s="11">
        <v>12.3</v>
      </c>
      <c r="J21" s="11">
        <v>14</v>
      </c>
    </row>
    <row r="22" spans="2:10" ht="15">
      <c r="B22" s="11">
        <v>0.75</v>
      </c>
      <c r="C22" s="11">
        <v>0.442</v>
      </c>
      <c r="D22" s="11">
        <v>3.4</v>
      </c>
      <c r="E22" s="11">
        <v>5.3</v>
      </c>
      <c r="F22" s="11">
        <v>7.55</v>
      </c>
      <c r="G22" s="11">
        <v>8.4</v>
      </c>
      <c r="H22" s="11">
        <v>9.95</v>
      </c>
      <c r="I22" s="11">
        <v>11.25</v>
      </c>
      <c r="J22" s="11">
        <v>12.85</v>
      </c>
    </row>
    <row r="23" spans="2:10" ht="15">
      <c r="B23" s="11">
        <v>0.7</v>
      </c>
      <c r="C23" s="11">
        <v>0.385</v>
      </c>
      <c r="D23" s="11">
        <v>3.1</v>
      </c>
      <c r="E23" s="11">
        <v>4.8</v>
      </c>
      <c r="F23" s="11">
        <v>6.95</v>
      </c>
      <c r="G23" s="11">
        <v>7.8</v>
      </c>
      <c r="H23" s="11">
        <v>9.1</v>
      </c>
      <c r="I23" s="11">
        <v>10.3</v>
      </c>
      <c r="J23" s="11">
        <v>11.8</v>
      </c>
    </row>
    <row r="24" spans="2:10" ht="15">
      <c r="B24" s="11">
        <v>0.65</v>
      </c>
      <c r="C24" s="11">
        <v>0.342</v>
      </c>
      <c r="D24" s="11">
        <v>2.82</v>
      </c>
      <c r="E24" s="11">
        <v>4.4</v>
      </c>
      <c r="F24" s="11">
        <v>6.3</v>
      </c>
      <c r="G24" s="11">
        <v>7.15</v>
      </c>
      <c r="H24" s="11">
        <v>8.25</v>
      </c>
      <c r="I24" s="11">
        <v>9.3</v>
      </c>
      <c r="J24" s="11">
        <v>10.75</v>
      </c>
    </row>
    <row r="25" spans="2:10" ht="15">
      <c r="B25" s="11">
        <v>0.6</v>
      </c>
      <c r="C25" s="11">
        <v>0.283</v>
      </c>
      <c r="D25" s="11">
        <v>2.52</v>
      </c>
      <c r="E25" s="11">
        <v>4</v>
      </c>
      <c r="F25" s="11">
        <v>5.7</v>
      </c>
      <c r="G25" s="11">
        <v>6.5</v>
      </c>
      <c r="H25" s="11">
        <v>7.5</v>
      </c>
      <c r="I25" s="11">
        <v>8.5</v>
      </c>
      <c r="J25" s="11">
        <v>9.7</v>
      </c>
    </row>
    <row r="26" spans="2:10" ht="15">
      <c r="B26" s="11">
        <v>0.55</v>
      </c>
      <c r="C26" s="11">
        <v>0.238</v>
      </c>
      <c r="D26" s="11">
        <v>2.25</v>
      </c>
      <c r="E26" s="11">
        <v>3.55</v>
      </c>
      <c r="F26" s="11">
        <v>5.1</v>
      </c>
      <c r="G26" s="11">
        <v>5.8</v>
      </c>
      <c r="H26" s="11">
        <v>6.75</v>
      </c>
      <c r="I26" s="11">
        <v>7.6</v>
      </c>
      <c r="J26" s="11">
        <v>8.7</v>
      </c>
    </row>
    <row r="27" spans="2:10" ht="15">
      <c r="B27" s="11">
        <v>0.5</v>
      </c>
      <c r="C27" s="11">
        <v>0.196</v>
      </c>
      <c r="D27" s="11">
        <v>2</v>
      </c>
      <c r="E27" s="11">
        <v>3.15</v>
      </c>
      <c r="F27" s="11">
        <v>4.5</v>
      </c>
      <c r="G27" s="11">
        <v>5.2</v>
      </c>
      <c r="H27" s="11">
        <v>5.9</v>
      </c>
      <c r="I27" s="11">
        <v>6.75</v>
      </c>
      <c r="J27" s="11">
        <v>7.7</v>
      </c>
    </row>
    <row r="28" spans="2:10" ht="15">
      <c r="B28" s="11">
        <v>0.45</v>
      </c>
      <c r="C28" s="11">
        <v>0.159</v>
      </c>
      <c r="D28" s="11">
        <v>1.74</v>
      </c>
      <c r="E28" s="11">
        <v>2.75</v>
      </c>
      <c r="F28" s="11">
        <v>3.9</v>
      </c>
      <c r="G28" s="11">
        <v>4.45</v>
      </c>
      <c r="H28" s="11">
        <v>5.2</v>
      </c>
      <c r="I28" s="11">
        <v>5.85</v>
      </c>
      <c r="J28" s="11">
        <v>6.75</v>
      </c>
    </row>
    <row r="29" spans="2:10" ht="15">
      <c r="B29" s="11">
        <v>0.4</v>
      </c>
      <c r="C29" s="11">
        <v>0.126</v>
      </c>
      <c r="D29" s="11">
        <v>1.5</v>
      </c>
      <c r="E29" s="11">
        <v>2.34</v>
      </c>
      <c r="F29" s="11">
        <v>3.3</v>
      </c>
      <c r="G29" s="11">
        <v>3.85</v>
      </c>
      <c r="H29" s="11">
        <v>4.4</v>
      </c>
      <c r="I29" s="11">
        <v>5</v>
      </c>
      <c r="J29" s="11">
        <v>5.7</v>
      </c>
    </row>
    <row r="30" spans="2:10" ht="15">
      <c r="B30" s="11">
        <v>0.35</v>
      </c>
      <c r="C30" s="11">
        <v>0.096</v>
      </c>
      <c r="D30" s="11">
        <v>1.27</v>
      </c>
      <c r="E30" s="11">
        <v>1.95</v>
      </c>
      <c r="F30" s="11">
        <v>2.76</v>
      </c>
      <c r="G30" s="11">
        <v>3.3</v>
      </c>
      <c r="H30" s="11">
        <v>3.75</v>
      </c>
      <c r="I30" s="11">
        <v>4.15</v>
      </c>
      <c r="J30" s="11">
        <v>4.75</v>
      </c>
    </row>
    <row r="31" spans="2:10" ht="15">
      <c r="B31" s="11">
        <v>0.3</v>
      </c>
      <c r="C31" s="11">
        <v>0.085</v>
      </c>
      <c r="D31" s="11">
        <v>1.05</v>
      </c>
      <c r="E31" s="11">
        <v>1.63</v>
      </c>
      <c r="F31" s="11">
        <v>2.27</v>
      </c>
      <c r="G31" s="11">
        <v>2.7</v>
      </c>
      <c r="H31" s="11">
        <v>3.05</v>
      </c>
      <c r="I31" s="11">
        <v>3.4</v>
      </c>
      <c r="J31" s="11">
        <v>3.85</v>
      </c>
    </row>
    <row r="32" spans="2:10" ht="15">
      <c r="B32" s="11">
        <v>0.25</v>
      </c>
      <c r="C32" s="11">
        <v>0.049</v>
      </c>
      <c r="D32" s="11">
        <v>0.84</v>
      </c>
      <c r="E32" s="11">
        <v>1.33</v>
      </c>
      <c r="F32" s="11">
        <v>1.83</v>
      </c>
      <c r="G32" s="11">
        <v>2.15</v>
      </c>
      <c r="H32" s="11">
        <v>2.4</v>
      </c>
      <c r="I32" s="11">
        <v>2.7</v>
      </c>
      <c r="J32" s="11">
        <v>3.1</v>
      </c>
    </row>
    <row r="33" spans="2:10" ht="15">
      <c r="B33" s="11">
        <v>0.2</v>
      </c>
      <c r="C33" s="11">
        <v>0.0314</v>
      </c>
      <c r="D33" s="11">
        <v>0.65</v>
      </c>
      <c r="E33" s="11">
        <v>1.03</v>
      </c>
      <c r="F33" s="11">
        <v>1.4</v>
      </c>
      <c r="G33" s="11">
        <v>1.65</v>
      </c>
      <c r="H33" s="11">
        <v>1.82</v>
      </c>
      <c r="I33" s="11">
        <v>2</v>
      </c>
      <c r="J33" s="11">
        <v>2.3</v>
      </c>
    </row>
    <row r="34" spans="2:10" ht="15">
      <c r="B34" s="11">
        <v>0.15</v>
      </c>
      <c r="C34" s="11">
        <v>0.0177</v>
      </c>
      <c r="D34" s="11">
        <v>0.46</v>
      </c>
      <c r="E34" s="11">
        <v>0.74</v>
      </c>
      <c r="F34" s="11">
        <v>0.99</v>
      </c>
      <c r="G34" s="11">
        <v>1.15</v>
      </c>
      <c r="H34" s="11">
        <v>1.28</v>
      </c>
      <c r="I34" s="11">
        <v>1.4</v>
      </c>
      <c r="J34" s="11">
        <v>1.62</v>
      </c>
    </row>
    <row r="35" spans="2:10" ht="15">
      <c r="B35" s="11">
        <v>0.1</v>
      </c>
      <c r="C35" s="11">
        <v>0.00785</v>
      </c>
      <c r="D35" s="11">
        <v>0.1</v>
      </c>
      <c r="E35" s="11">
        <v>0.47</v>
      </c>
      <c r="F35" s="11">
        <v>0.63</v>
      </c>
      <c r="G35" s="11">
        <v>0.72</v>
      </c>
      <c r="H35" s="11">
        <v>0.8</v>
      </c>
      <c r="I35" s="11">
        <v>0.9</v>
      </c>
      <c r="J35" s="11">
        <v>1</v>
      </c>
    </row>
    <row r="36" spans="2:10" ht="15">
      <c r="B36" s="13"/>
      <c r="C36" s="13"/>
      <c r="D36" s="13"/>
      <c r="E36" s="13"/>
      <c r="F36" s="13"/>
      <c r="G36" s="13"/>
      <c r="H36" s="13"/>
      <c r="I36" s="13"/>
      <c r="J36" s="13"/>
    </row>
    <row r="37" ht="15">
      <c r="B37" t="s">
        <v>16</v>
      </c>
    </row>
    <row r="38" spans="2:10" ht="15">
      <c r="B38" s="34" t="s">
        <v>17</v>
      </c>
      <c r="C38" s="35"/>
      <c r="D38" s="35"/>
      <c r="E38" s="35"/>
      <c r="F38" s="35"/>
      <c r="G38" s="35"/>
      <c r="H38" s="35"/>
      <c r="I38" s="35"/>
      <c r="J38" s="36"/>
    </row>
    <row r="39" spans="2:10" ht="45" customHeight="1">
      <c r="B39" s="22" t="s">
        <v>15</v>
      </c>
      <c r="C39" s="22"/>
      <c r="D39" s="22"/>
      <c r="E39" s="22"/>
      <c r="F39" s="22"/>
      <c r="G39" s="22"/>
      <c r="H39" s="22"/>
      <c r="I39" s="22"/>
      <c r="J39" s="22"/>
    </row>
    <row r="41" spans="2:10" ht="45" customHeight="1">
      <c r="B41" s="22" t="s">
        <v>28</v>
      </c>
      <c r="C41" s="22"/>
      <c r="D41" s="22"/>
      <c r="E41" s="22"/>
      <c r="F41" s="22"/>
      <c r="G41" s="22"/>
      <c r="H41" s="22"/>
      <c r="I41" s="22"/>
      <c r="J41" s="22"/>
    </row>
  </sheetData>
  <sheetProtection/>
  <mergeCells count="8">
    <mergeCell ref="B2:J2"/>
    <mergeCell ref="B41:J41"/>
    <mergeCell ref="D6:J6"/>
    <mergeCell ref="D4:J4"/>
    <mergeCell ref="B4:B6"/>
    <mergeCell ref="C4:C6"/>
    <mergeCell ref="B39:J39"/>
    <mergeCell ref="B38:J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2013-06-11T18:39:56Z</dcterms:created>
  <dcterms:modified xsi:type="dcterms:W3CDTF">2013-06-12T00:48:51Z</dcterms:modified>
  <cp:category/>
  <cp:version/>
  <cp:contentType/>
  <cp:contentStatus/>
</cp:coreProperties>
</file>